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1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<sst xmlns="http://schemas.openxmlformats.org/spreadsheetml/2006/main" count="190" uniqueCount="179">
  <si>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</si>
  <si>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</si>
  <si>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</si>
  <si>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</si>
  <si>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</si>
  <si>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</si>
  <si>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</si>
  <si>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</si>
  <si>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</si>
  <si>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</si>
  <si>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</si>
  <si>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</si>
  <si>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</si>
  <si>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</si>
  <si>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</si>
  <si>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</si>
  <si>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</si>
  <si>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</si>
  <si>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</si>
  <si>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</si>
  <si>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</si>
  <si>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</si>
  <si>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</si>
  <si>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</si>
  <si>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</si>
  <si>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</si>
  <si>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</si>
  <si>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</si>
  <si>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</si>
  <si>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</si>
  <si>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</si>
  <si>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</si>
  <si>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</si>
  <si>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</si>
  <si>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</si>
  <si>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</si>
  <si>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</si>
  <si>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</si>
  <si>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</si>
  <si>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</si>
  <si>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</si>
  <si>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</si>
  <si>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</si>
  <si>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</si>
  <si>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</si>
  <si>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</si>
  <si>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</si>
  <si>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</si>
  <si>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</si>
  <si>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</si>
  <si>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</si>
  <si>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</si>
  <si>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</si>
  <si>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</si>
  <si>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</si>
  <si>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</si>
  <si>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</si>
  <si>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</si>
  <si>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</si>
  <si>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</si>
  <si>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</si>
  <si>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</si>
  <si>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</si>
  <si>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</si>
  <si>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</si>
  <si>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</si>
  <si>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</si>
  <si>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</si>
  <si>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</si>
  <si>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</si>
  <si>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</si>
  <si>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</si>
  <si>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</si>
  <si>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</si>
  <si>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</si>
  <si>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</si>
  <si>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</si>
  <si>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</si>
  <si>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</si>
  <si>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</si>
  <si>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</si>
  <si>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</si>
  <si>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</si>
  <si>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</si>
  <si>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</si>
  <si>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</si>
  <si>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</si>
  <si>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</si>
  <si>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</si>
  <si>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</si>
  <si>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</si>
  <si>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</si>
  <si>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</si>
  <si>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</si>
  <si>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</si>
  <si>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</si>
  <si>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</si>
  <si>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</si>
  <si>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</si>
  <si>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</si>
  <si>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</si>
  <si>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</si>
  <si>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</si>
  <si>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</si>
  <si>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</si>
  <si>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</si>
  <si>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</si>
  <si>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</si>
  <si>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</si>
  <si>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</si>
  <si>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</si>
  <si>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</si>
  <si>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</si>
  <si>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</si>
  <si>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</si>
  <si>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</si>
  <si>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</si>
  <si>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</si>
  <si>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</si>
  <si>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</si>
  <si>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</si>
  <si>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</si>
  <si>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</si>
  <si>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</si>
  <si>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</si>
  <si>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</si>
  <si>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</si>
  <si>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</si>
  <si>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</si>
  <si>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</si>
  <si>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</si>
  <si>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</si>
  <si>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</si>
  <si>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</si>
  <si>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</si>
  <si>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</si>
  <si>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</si>
  <si>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Other resources and funds</t>
  </si>
  <si>
    <t>1. Allowance for job loss</t>
  </si>
  <si>
    <t>2. Bonus and welfare fund used for investment</t>
  </si>
  <si>
    <t>3. Management fund</t>
  </si>
  <si>
    <t xml:space="preserve">4. Government Sourced Expenses </t>
  </si>
  <si>
    <t xml:space="preserve">    - Government Sourced Expenses of Previous year</t>
  </si>
  <si>
    <t xml:space="preserve">   - Government Sourced Expenses of This Year</t>
  </si>
  <si>
    <t>5. Government Sources Transferred to Fixed Assets</t>
  </si>
  <si>
    <t>Income Statement</t>
  </si>
  <si>
    <t>CT_EN</t>
  </si>
  <si>
    <t>This Quarter This Year</t>
  </si>
  <si>
    <t>This Quarter last Year</t>
  </si>
  <si>
    <t>Accumulated to this quarter (This year)</t>
  </si>
  <si>
    <t>Accumulated to this quarter (Last year)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</si>
  <si>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</si>
  <si>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</si>
  <si>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</si>
  <si>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</si>
  <si>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</si>
  <si>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</si>
  <si>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</si>
  <si>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</si>
  <si>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</si>
  <si>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</si>
  <si>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</si>
  <si>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</si>
  <si>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</si>
  <si>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</si>
  <si>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</si>
  <si>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</si>
  <si>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</si>
  <si>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</si>
  <si>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</si>
  <si>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</si>
  <si>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</si>
  <si>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</si>
  <si>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</si>
  <si>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FINANCIAL STATEMENT - QUARTER III.2018
</t>
  </si>
  <si>
    <t>INCOME STATEMENT (as of 30/09/2018)</t>
  </si>
  <si>
    <t>626)</t>
  </si>
  <si>
    <t>Company: Phu Tho Cement JSC (PTE)</t>
  </si>
  <si>
    <t>Balance sheet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</si>
</sst>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zoomScale="120" zoomScaleNormal="120" zoomScalePageLayoutView="0" workbookViewId="0" topLeftCell="A1">
      <selection activeCell="B23" sqref="B23"/>
    </sheetView>
  </sheetViews>
  <sheetFormatPr defaultColWidth="9.140625" defaultRowHeight="12"/>
  <cols>
    <col min="1" max="1" width="50.8515625" style="0" customWidth="1"/>
    <col min="2" max="2" width="29.8515625" style="0" customWidth="1"/>
    <col min="3" max="3" width="30.28125" style="0" customWidth="1"/>
    <col min="4" max="16384" width="12.28125" style="0" customWidth="1"/>
  </cols>
  <sheetData>
    <row r="1" spans="1:7" ht="41.25" customHeight="1">
      <c r="A1" s="27" t="s">
        <v>177</v>
      </c>
      <c r="B1" s="27"/>
      <c r="C1" s="27"/>
      <c r="D1" s="27"/>
      <c r="E1" s="27"/>
      <c r="F1" s="27"/>
      <c r="G1" s="27"/>
    </row>
    <row r="2" spans="1:5" ht="15.75">
      <c r="A2" s="24"/>
      <c r="B2" s="24"/>
      <c r="C2" s="25"/>
      <c r="D2" s="25"/>
      <c r="E2" s="25"/>
    </row>
    <row r="3" spans="1:5" ht="15.75" customHeight="1">
      <c r="A3" s="28" t="s">
        <v>174</v>
      </c>
      <c r="B3" s="28"/>
      <c r="C3" s="28"/>
      <c r="D3" s="28"/>
      <c r="E3" s="28"/>
    </row>
    <row r="4" spans="1:5" ht="15.75">
      <c r="A4" s="29" t="s">
        <v>175</v>
      </c>
      <c r="B4" s="29"/>
      <c r="C4" s="29"/>
      <c r="D4" s="29"/>
      <c r="E4" s="29"/>
    </row>
    <row r="5" spans="1:3" ht="19.5" customHeight="1">
      <c r="A5" s="26" t="s">
        <v>178</v>
      </c>
      <c r="B5" s="26"/>
      <c r="C5" s="26"/>
    </row>
    <row r="8" spans="1:3" ht="12">
      <c r="A8" s="1"/>
      <c r="B8" s="16" t="s">
        <v>130</v>
      </c>
      <c r="C8" s="16" t="s">
        <v>131</v>
      </c>
    </row>
    <row r="9" spans="1:3" ht="12">
      <c r="A9" s="2" t="s">
        <v>1</v>
      </c>
      <c r="B9" s="2" t="s">
        <v>0</v>
      </c>
      <c r="C9" s="2" t="s">
        <v>0</v>
      </c>
    </row>
    <row r="10" spans="1:3" ht="12">
      <c r="A10" s="2" t="s">
        <v>2</v>
      </c>
      <c r="B10" s="21">
        <v>68358453970</v>
      </c>
      <c r="C10" s="21">
        <v>76782115873</v>
      </c>
    </row>
    <row r="11" spans="1:3" ht="12">
      <c r="A11" s="2" t="s">
        <v>3</v>
      </c>
      <c r="B11" s="18">
        <f>B12+B13</f>
        <v>318094303</v>
      </c>
      <c r="C11" s="18">
        <f>C12+C13</f>
        <v>1279275429</v>
      </c>
    </row>
    <row r="12" spans="1:3" ht="12">
      <c r="A12" s="3" t="s">
        <v>4</v>
      </c>
      <c r="B12" s="19">
        <v>318094303</v>
      </c>
      <c r="C12" s="19">
        <v>1279275429</v>
      </c>
    </row>
    <row r="13" spans="1:3" ht="12">
      <c r="A13" s="3" t="s">
        <v>5</v>
      </c>
      <c r="B13" s="19"/>
      <c r="C13" s="19"/>
    </row>
    <row r="14" spans="1:3" ht="12">
      <c r="A14" s="2" t="s">
        <v>6</v>
      </c>
      <c r="B14" s="18">
        <f>B15+B16+B17</f>
        <v>0</v>
      </c>
      <c r="C14" s="18">
        <f>C15+C16+C17</f>
        <v>0</v>
      </c>
    </row>
    <row r="15" spans="1:3" ht="12">
      <c r="A15" s="3" t="s">
        <v>47</v>
      </c>
      <c r="B15" s="19"/>
      <c r="C15" s="19"/>
    </row>
    <row r="16" spans="1:3" ht="12">
      <c r="A16" s="3" t="s">
        <v>48</v>
      </c>
      <c r="B16" s="19"/>
      <c r="C16" s="19"/>
    </row>
    <row r="17" spans="1:3" ht="12">
      <c r="A17" s="3" t="s">
        <v>49</v>
      </c>
      <c r="B17" s="19"/>
      <c r="C17" s="19"/>
    </row>
    <row r="18" spans="1:3" ht="12">
      <c r="A18" s="4" t="s">
        <v>7</v>
      </c>
      <c r="B18" s="18">
        <f>B19+B22+B23+B24+B25+B26+B27+B28</f>
        <v>22674723872</v>
      </c>
      <c r="C18" s="18">
        <f>C19+C22+C23+C24+C25+C26+C27+C28</f>
        <v>28864684002</v>
      </c>
    </row>
    <row r="19" spans="1:3" ht="12">
      <c r="A19" s="5" t="s">
        <v>8</v>
      </c>
      <c r="B19" s="19">
        <v>12547259341</v>
      </c>
      <c r="C19" s="19">
        <v>19495820064</v>
      </c>
    </row>
    <row r="20" spans="1:3" ht="12">
      <c r="A20" s="6" t="s">
        <v>9</v>
      </c>
      <c r="B20" s="19"/>
      <c r="C20" s="19"/>
    </row>
    <row r="21" spans="1:3" ht="12">
      <c r="A21" s="6" t="s">
        <v>10</v>
      </c>
      <c r="B21" s="19"/>
      <c r="C21" s="19"/>
    </row>
    <row r="22" spans="1:3" ht="12">
      <c r="A22" s="5" t="s">
        <v>11</v>
      </c>
      <c r="B22" s="19">
        <v>7651259341</v>
      </c>
      <c r="C22" s="19">
        <v>7776393504</v>
      </c>
    </row>
    <row r="23" spans="1:3" ht="12">
      <c r="A23" s="6" t="s">
        <v>50</v>
      </c>
      <c r="B23" s="19"/>
      <c r="C23" s="19"/>
    </row>
    <row r="24" spans="1:3" ht="12">
      <c r="A24" s="6" t="s">
        <v>51</v>
      </c>
      <c r="B24" s="19"/>
      <c r="C24" s="19"/>
    </row>
    <row r="25" spans="1:3" ht="12">
      <c r="A25" s="6" t="s">
        <v>52</v>
      </c>
      <c r="B25" s="19"/>
      <c r="C25" s="19"/>
    </row>
    <row r="26" spans="1:3" ht="12">
      <c r="A26" s="6" t="s">
        <v>53</v>
      </c>
      <c r="B26" s="19">
        <v>7910558825</v>
      </c>
      <c r="C26" s="19">
        <v>7026824069</v>
      </c>
    </row>
    <row r="27" spans="1:3" ht="12">
      <c r="A27" s="6" t="s">
        <v>54</v>
      </c>
      <c r="B27" s="19">
        <v>-5584361698</v>
      </c>
      <c r="C27" s="19">
        <v>-5584361698</v>
      </c>
    </row>
    <row r="28" spans="1:3" ht="12">
      <c r="A28" s="6" t="s">
        <v>55</v>
      </c>
      <c r="B28" s="19">
        <v>150008063</v>
      </c>
      <c r="C28" s="19">
        <v>150008063</v>
      </c>
    </row>
    <row r="29" spans="1:3" ht="12">
      <c r="A29" s="4" t="s">
        <v>12</v>
      </c>
      <c r="B29" s="18">
        <f>B30+B31</f>
        <v>41332401606</v>
      </c>
      <c r="C29" s="18">
        <f>C30+C31</f>
        <v>40937269026</v>
      </c>
    </row>
    <row r="30" spans="1:3" ht="12">
      <c r="A30" s="6" t="s">
        <v>56</v>
      </c>
      <c r="B30" s="19">
        <v>41332401606</v>
      </c>
      <c r="C30" s="19">
        <v>40937269026</v>
      </c>
    </row>
    <row r="31" spans="1:3" ht="12">
      <c r="A31" s="6" t="s">
        <v>57</v>
      </c>
      <c r="B31" s="19"/>
      <c r="C31" s="19"/>
    </row>
    <row r="32" spans="1:3" ht="12">
      <c r="A32" s="4" t="s">
        <v>13</v>
      </c>
      <c r="B32" s="18">
        <f>B33+B36+B37+B38+B39</f>
        <v>4033450026</v>
      </c>
      <c r="C32" s="18">
        <f>C33+C36+C37+C38+C39</f>
        <v>5700887416</v>
      </c>
    </row>
    <row r="33" spans="1:3" s="20" customFormat="1" ht="12">
      <c r="A33" s="5" t="s">
        <v>14</v>
      </c>
      <c r="B33" s="19">
        <v>3231681641</v>
      </c>
      <c r="C33" s="19">
        <v>5595467432</v>
      </c>
    </row>
    <row r="34" spans="1:3" ht="12">
      <c r="A34" s="6" t="s">
        <v>15</v>
      </c>
      <c r="B34" s="19"/>
      <c r="C34" s="19"/>
    </row>
    <row r="35" spans="1:3" ht="12">
      <c r="A35" s="6" t="s">
        <v>16</v>
      </c>
      <c r="B35" s="19"/>
      <c r="C35" s="19"/>
    </row>
    <row r="36" spans="1:3" ht="12">
      <c r="A36" s="6" t="s">
        <v>17</v>
      </c>
      <c r="B36" s="19">
        <v>801768385</v>
      </c>
      <c r="C36" s="19">
        <v>105419984</v>
      </c>
    </row>
    <row r="37" spans="1:3" ht="12">
      <c r="A37" s="5" t="s">
        <v>18</v>
      </c>
      <c r="B37" s="19"/>
      <c r="C37" s="19"/>
    </row>
    <row r="38" spans="1:3" ht="12">
      <c r="A38" s="5" t="s">
        <v>19</v>
      </c>
      <c r="B38" s="19"/>
      <c r="C38" s="19"/>
    </row>
    <row r="39" spans="1:3" ht="12">
      <c r="A39" s="5" t="s">
        <v>20</v>
      </c>
      <c r="B39" s="19"/>
      <c r="C39" s="19"/>
    </row>
    <row r="40" spans="1:3" ht="12">
      <c r="A40" s="7" t="s">
        <v>21</v>
      </c>
      <c r="B40" s="18">
        <v>0</v>
      </c>
      <c r="C40" s="18">
        <v>0</v>
      </c>
    </row>
    <row r="41" spans="1:3" ht="12">
      <c r="A41" s="6" t="s">
        <v>58</v>
      </c>
      <c r="B41" s="19">
        <v>0</v>
      </c>
      <c r="C41" s="19">
        <v>0</v>
      </c>
    </row>
    <row r="42" spans="1:3" ht="12">
      <c r="A42" s="11" t="s">
        <v>59</v>
      </c>
      <c r="B42" s="19">
        <v>0</v>
      </c>
      <c r="C42" s="19">
        <v>0</v>
      </c>
    </row>
    <row r="43" spans="1:3" ht="12">
      <c r="A43" s="12" t="s">
        <v>60</v>
      </c>
      <c r="B43" s="18">
        <f>B44+B54+B64+B67+B70+B76</f>
        <v>432993889775</v>
      </c>
      <c r="C43" s="18">
        <f>C44+C54+C64+C67+C70+C76</f>
        <v>441434530275</v>
      </c>
    </row>
    <row r="44" spans="1:3" ht="12">
      <c r="A44" s="2" t="s">
        <v>22</v>
      </c>
      <c r="B44" s="18">
        <f>B45+B46+B47+B48+B49+B50+B53</f>
        <v>105000000</v>
      </c>
      <c r="C44" s="18">
        <f>C45+C46+C47+C48+C49+C50+C53</f>
        <v>105000000</v>
      </c>
    </row>
    <row r="45" spans="1:3" ht="12">
      <c r="A45" s="3" t="s">
        <v>23</v>
      </c>
      <c r="B45" s="19"/>
      <c r="C45" s="19"/>
    </row>
    <row r="46" spans="1:3" ht="12">
      <c r="A46" s="3" t="s">
        <v>132</v>
      </c>
      <c r="B46" s="19"/>
      <c r="C46" s="19"/>
    </row>
    <row r="47" spans="1:3" ht="12">
      <c r="A47" s="9" t="s">
        <v>61</v>
      </c>
      <c r="B47" s="19"/>
      <c r="C47" s="19"/>
    </row>
    <row r="48" spans="1:3" ht="12">
      <c r="A48" s="9" t="s">
        <v>62</v>
      </c>
      <c r="B48" s="19"/>
      <c r="C48" s="19"/>
    </row>
    <row r="49" spans="1:3" ht="12">
      <c r="A49" s="9" t="s">
        <v>63</v>
      </c>
      <c r="B49" s="19"/>
      <c r="C49" s="19"/>
    </row>
    <row r="50" spans="1:3" s="20" customFormat="1" ht="12">
      <c r="A50" s="5" t="s">
        <v>64</v>
      </c>
      <c r="B50" s="19">
        <v>105000000</v>
      </c>
      <c r="C50" s="19">
        <v>105000000</v>
      </c>
    </row>
    <row r="51" spans="1:3" ht="12">
      <c r="A51" s="6" t="s">
        <v>65</v>
      </c>
      <c r="B51" s="19"/>
      <c r="C51" s="19"/>
    </row>
    <row r="52" spans="1:3" ht="12">
      <c r="A52" s="6" t="s">
        <v>66</v>
      </c>
      <c r="B52" s="19"/>
      <c r="C52" s="19"/>
    </row>
    <row r="53" spans="1:3" ht="12">
      <c r="A53" s="6" t="s">
        <v>67</v>
      </c>
      <c r="B53" s="19"/>
      <c r="C53" s="19"/>
    </row>
    <row r="54" spans="1:3" ht="12">
      <c r="A54" s="4" t="s">
        <v>24</v>
      </c>
      <c r="B54" s="18">
        <f>B55+B58+B61</f>
        <v>400773958978</v>
      </c>
      <c r="C54" s="18">
        <f>C55+C58+C61</f>
        <v>412311790661</v>
      </c>
    </row>
    <row r="55" spans="1:3" ht="12">
      <c r="A55" s="7" t="s">
        <v>26</v>
      </c>
      <c r="B55" s="18">
        <f>B56+B57</f>
        <v>400769208959</v>
      </c>
      <c r="C55" s="18">
        <f>C56+C57</f>
        <v>412292790645</v>
      </c>
    </row>
    <row r="56" spans="1:3" ht="12.75">
      <c r="A56" s="13" t="s">
        <v>29</v>
      </c>
      <c r="B56" s="19">
        <v>578446332990</v>
      </c>
      <c r="C56" s="19">
        <v>577817536899</v>
      </c>
    </row>
    <row r="57" spans="1:3" ht="12.75">
      <c r="A57" s="13" t="s">
        <v>68</v>
      </c>
      <c r="B57" s="19">
        <v>-177677124031</v>
      </c>
      <c r="C57" s="19">
        <v>-165524746254</v>
      </c>
    </row>
    <row r="58" spans="1:3" ht="12.75">
      <c r="A58" s="14" t="s">
        <v>133</v>
      </c>
      <c r="B58" s="18">
        <f>B59+B60</f>
        <v>0</v>
      </c>
      <c r="C58" s="18">
        <f>C59+C60</f>
        <v>0</v>
      </c>
    </row>
    <row r="59" spans="1:3" ht="12.75">
      <c r="A59" s="13" t="s">
        <v>29</v>
      </c>
      <c r="B59" s="19"/>
      <c r="C59" s="19"/>
    </row>
    <row r="60" spans="1:3" ht="12.75">
      <c r="A60" s="13" t="s">
        <v>69</v>
      </c>
      <c r="B60" s="19"/>
      <c r="C60" s="19"/>
    </row>
    <row r="61" spans="1:3" ht="12.75">
      <c r="A61" s="14" t="s">
        <v>134</v>
      </c>
      <c r="B61" s="18">
        <f>B62+B63</f>
        <v>4750019</v>
      </c>
      <c r="C61" s="18">
        <f>C62+C63</f>
        <v>19000016</v>
      </c>
    </row>
    <row r="62" spans="1:3" ht="12.75">
      <c r="A62" s="13" t="s">
        <v>29</v>
      </c>
      <c r="B62" s="19">
        <v>160000000</v>
      </c>
      <c r="C62" s="19">
        <v>160000000</v>
      </c>
    </row>
    <row r="63" spans="1:3" ht="12.75">
      <c r="A63" s="13" t="s">
        <v>70</v>
      </c>
      <c r="B63" s="19">
        <v>-155249981</v>
      </c>
      <c r="C63" s="19">
        <v>-140999984</v>
      </c>
    </row>
    <row r="64" spans="1:3" ht="12.75">
      <c r="A64" s="14" t="s">
        <v>72</v>
      </c>
      <c r="B64" s="18">
        <f>B65+B66</f>
        <v>0</v>
      </c>
      <c r="C64" s="18">
        <f>C65+C66</f>
        <v>0</v>
      </c>
    </row>
    <row r="65" spans="1:3" ht="12.75">
      <c r="A65" s="13" t="s">
        <v>29</v>
      </c>
      <c r="B65" s="19"/>
      <c r="C65" s="19"/>
    </row>
    <row r="66" spans="1:3" ht="12.75">
      <c r="A66" s="13" t="s">
        <v>71</v>
      </c>
      <c r="B66" s="19"/>
      <c r="C66" s="19"/>
    </row>
    <row r="67" spans="1:3" ht="12">
      <c r="A67" s="7" t="s">
        <v>73</v>
      </c>
      <c r="B67" s="18">
        <f>B68+B69</f>
        <v>18831865548</v>
      </c>
      <c r="C67" s="18">
        <f>C68+C69</f>
        <v>17721656049</v>
      </c>
    </row>
    <row r="68" spans="1:3" ht="12">
      <c r="A68" s="6" t="s">
        <v>74</v>
      </c>
      <c r="B68" s="19"/>
      <c r="C68" s="19"/>
    </row>
    <row r="69" spans="1:3" ht="12">
      <c r="A69" s="6" t="s">
        <v>75</v>
      </c>
      <c r="B69" s="19">
        <v>18831865548</v>
      </c>
      <c r="C69" s="19">
        <v>17721656049</v>
      </c>
    </row>
    <row r="70" spans="1:3" ht="12">
      <c r="A70" s="7" t="s">
        <v>30</v>
      </c>
      <c r="B70" s="18">
        <f>B71+B72+B73+B74+B75</f>
        <v>1483121162</v>
      </c>
      <c r="C70" s="18">
        <f>C71+C72+C73+C74+C75</f>
        <v>1483121162</v>
      </c>
    </row>
    <row r="71" spans="1:3" ht="12">
      <c r="A71" s="6" t="s">
        <v>25</v>
      </c>
      <c r="B71" s="19"/>
      <c r="C71" s="19"/>
    </row>
    <row r="72" spans="1:3" ht="12">
      <c r="A72" s="6" t="s">
        <v>27</v>
      </c>
      <c r="B72" s="19">
        <v>500000000</v>
      </c>
      <c r="C72" s="19">
        <v>500000000</v>
      </c>
    </row>
    <row r="73" spans="1:3" ht="12">
      <c r="A73" s="6" t="s">
        <v>76</v>
      </c>
      <c r="B73" s="19">
        <v>3000000000</v>
      </c>
      <c r="C73" s="19">
        <v>3000000000</v>
      </c>
    </row>
    <row r="74" spans="1:3" ht="12">
      <c r="A74" s="6" t="s">
        <v>28</v>
      </c>
      <c r="B74" s="19">
        <v>-2016878838</v>
      </c>
      <c r="C74" s="19">
        <v>-2016878838</v>
      </c>
    </row>
    <row r="75" spans="1:3" ht="12">
      <c r="A75" s="6" t="s">
        <v>77</v>
      </c>
      <c r="B75" s="19"/>
      <c r="C75" s="19"/>
    </row>
    <row r="76" spans="1:3" ht="12">
      <c r="A76" s="7" t="s">
        <v>81</v>
      </c>
      <c r="B76" s="18">
        <f>B77+B78+B79+B80</f>
        <v>11799944087</v>
      </c>
      <c r="C76" s="18">
        <f>C77+C78+C79+C80</f>
        <v>9812962403</v>
      </c>
    </row>
    <row r="77" spans="1:3" ht="12">
      <c r="A77" s="6" t="s">
        <v>78</v>
      </c>
      <c r="B77" s="19">
        <v>11799944087</v>
      </c>
      <c r="C77" s="19">
        <v>9812962403</v>
      </c>
    </row>
    <row r="78" spans="1:3" ht="12">
      <c r="A78" s="6" t="s">
        <v>79</v>
      </c>
      <c r="B78" s="19"/>
      <c r="C78" s="19"/>
    </row>
    <row r="79" spans="1:3" ht="12">
      <c r="A79" s="6" t="s">
        <v>80</v>
      </c>
      <c r="B79" s="19"/>
      <c r="C79" s="19"/>
    </row>
    <row r="80" spans="1:3" ht="12">
      <c r="A80" s="6" t="s">
        <v>82</v>
      </c>
      <c r="B80" s="19"/>
      <c r="C80" s="19"/>
    </row>
    <row r="81" spans="1:3" ht="12">
      <c r="A81" s="4" t="s">
        <v>31</v>
      </c>
      <c r="B81" s="18">
        <f>B10+B43</f>
        <v>501352343745</v>
      </c>
      <c r="C81" s="18">
        <f>C10+C43</f>
        <v>518216646148</v>
      </c>
    </row>
    <row r="82" spans="1:3" ht="12">
      <c r="A82" s="4" t="s">
        <v>32</v>
      </c>
      <c r="B82" s="18" t="s">
        <v>0</v>
      </c>
      <c r="C82" s="18" t="s">
        <v>0</v>
      </c>
    </row>
    <row r="83" spans="1:3" ht="12">
      <c r="A83" s="4" t="s">
        <v>33</v>
      </c>
      <c r="B83" s="18">
        <f>B84+B106</f>
        <v>528761712034</v>
      </c>
      <c r="C83" s="18">
        <f>C84+C106</f>
        <v>529763779169</v>
      </c>
    </row>
    <row r="84" spans="1:3" ht="12">
      <c r="A84" s="4" t="s">
        <v>34</v>
      </c>
      <c r="B84" s="18">
        <f>SUM(B85:B104)</f>
        <v>374460568905</v>
      </c>
      <c r="C84" s="18">
        <f>C85+C88+C89+C90+C91+C92+C93+C94+C95+C97+C98+C99+C100+C101+C102</f>
        <v>359412689547</v>
      </c>
    </row>
    <row r="85" spans="1:3" s="20" customFormat="1" ht="12">
      <c r="A85" s="5" t="s">
        <v>88</v>
      </c>
      <c r="B85" s="19">
        <v>123331435110</v>
      </c>
      <c r="C85" s="19">
        <v>135948685246</v>
      </c>
    </row>
    <row r="86" spans="1:3" ht="12">
      <c r="A86" s="6" t="s">
        <v>83</v>
      </c>
      <c r="B86" s="19"/>
      <c r="C86" s="19"/>
    </row>
    <row r="87" spans="1:3" ht="12">
      <c r="A87" s="6" t="s">
        <v>84</v>
      </c>
      <c r="B87" s="19"/>
      <c r="C87" s="19"/>
    </row>
    <row r="88" spans="1:3" ht="12">
      <c r="A88" s="5" t="s">
        <v>135</v>
      </c>
      <c r="B88" s="19">
        <v>8919237704</v>
      </c>
      <c r="C88" s="19">
        <v>15909638981</v>
      </c>
    </row>
    <row r="89" spans="1:3" ht="12">
      <c r="A89" s="6" t="s">
        <v>85</v>
      </c>
      <c r="B89" s="19">
        <v>10723625997</v>
      </c>
      <c r="C89" s="19">
        <v>7758795026</v>
      </c>
    </row>
    <row r="90" spans="1:3" ht="12">
      <c r="A90" s="6" t="s">
        <v>86</v>
      </c>
      <c r="B90" s="19">
        <v>9731027883</v>
      </c>
      <c r="C90" s="19">
        <v>5569471954</v>
      </c>
    </row>
    <row r="91" spans="1:3" ht="12">
      <c r="A91" s="6" t="s">
        <v>87</v>
      </c>
      <c r="B91" s="19">
        <v>43086403835</v>
      </c>
      <c r="C91" s="19">
        <v>36775833277</v>
      </c>
    </row>
    <row r="92" spans="1:3" ht="12">
      <c r="A92" s="6" t="s">
        <v>89</v>
      </c>
      <c r="B92" s="19"/>
      <c r="C92" s="19"/>
    </row>
    <row r="93" spans="1:3" ht="12">
      <c r="A93" s="6" t="s">
        <v>90</v>
      </c>
      <c r="B93" s="19"/>
      <c r="C93" s="19"/>
    </row>
    <row r="94" spans="1:3" ht="12">
      <c r="A94" s="6" t="s">
        <v>91</v>
      </c>
      <c r="B94" s="19">
        <v>3923483252</v>
      </c>
      <c r="C94" s="19"/>
    </row>
    <row r="95" spans="1:3" ht="12">
      <c r="A95" s="6" t="s">
        <v>92</v>
      </c>
      <c r="B95" s="19">
        <v>81822803544</v>
      </c>
      <c r="C95" s="19">
        <v>80820509206</v>
      </c>
    </row>
    <row r="96" spans="1:3" ht="12">
      <c r="A96" s="6" t="s">
        <v>93</v>
      </c>
      <c r="B96" s="19"/>
      <c r="C96" s="19"/>
    </row>
    <row r="97" spans="1:3" ht="12">
      <c r="A97" s="6" t="s">
        <v>94</v>
      </c>
      <c r="B97" s="19">
        <v>92991981357</v>
      </c>
      <c r="C97" s="19">
        <v>76629755857</v>
      </c>
    </row>
    <row r="98" spans="1:3" ht="12">
      <c r="A98" s="6" t="s">
        <v>95</v>
      </c>
      <c r="B98" s="19"/>
      <c r="C98" s="19"/>
    </row>
    <row r="99" spans="1:3" ht="12">
      <c r="A99" s="6" t="s">
        <v>96</v>
      </c>
      <c r="B99" s="19">
        <v>-69429777</v>
      </c>
      <c r="C99" s="19"/>
    </row>
    <row r="100" spans="1:3" ht="12">
      <c r="A100" s="8" t="s">
        <v>97</v>
      </c>
      <c r="B100" s="19"/>
      <c r="C100" s="19"/>
    </row>
    <row r="101" spans="1:3" ht="12">
      <c r="A101" s="6" t="s">
        <v>98</v>
      </c>
      <c r="B101" s="19"/>
      <c r="C101" s="19"/>
    </row>
    <row r="102" spans="1:3" s="20" customFormat="1" ht="12">
      <c r="A102" s="5" t="s">
        <v>99</v>
      </c>
      <c r="B102" s="19"/>
      <c r="C102" s="19"/>
    </row>
    <row r="103" spans="1:3" ht="12">
      <c r="A103" s="6" t="s">
        <v>100</v>
      </c>
      <c r="B103" s="19"/>
      <c r="C103" s="19"/>
    </row>
    <row r="104" spans="1:3" ht="12">
      <c r="A104" s="6" t="s">
        <v>101</v>
      </c>
      <c r="B104" s="19"/>
      <c r="C104" s="19"/>
    </row>
    <row r="105" spans="1:3" ht="12">
      <c r="A105" s="6" t="s">
        <v>102</v>
      </c>
      <c r="B105" s="19"/>
      <c r="C105" s="19"/>
    </row>
    <row r="106" spans="1:3" ht="12">
      <c r="A106" s="4" t="s">
        <v>35</v>
      </c>
      <c r="B106" s="18">
        <f>SUM(B107:B119)</f>
        <v>154301143129</v>
      </c>
      <c r="C106" s="18">
        <f>SUM(C107:C119)</f>
        <v>170351089622</v>
      </c>
    </row>
    <row r="107" spans="1:3" ht="12">
      <c r="A107" s="6" t="s">
        <v>103</v>
      </c>
      <c r="B107" s="19"/>
      <c r="C107" s="19"/>
    </row>
    <row r="108" spans="1:3" ht="12">
      <c r="A108" s="17" t="s">
        <v>136</v>
      </c>
      <c r="B108" s="19"/>
      <c r="C108" s="19"/>
    </row>
    <row r="109" spans="1:3" ht="12">
      <c r="A109" s="8" t="s">
        <v>104</v>
      </c>
      <c r="B109" s="19"/>
      <c r="C109" s="19"/>
    </row>
    <row r="110" spans="1:3" ht="12">
      <c r="A110" s="6" t="s">
        <v>105</v>
      </c>
      <c r="B110" s="19"/>
      <c r="C110" s="19"/>
    </row>
    <row r="111" spans="1:3" ht="12">
      <c r="A111" s="6" t="s">
        <v>36</v>
      </c>
      <c r="B111" s="19"/>
      <c r="C111" s="19"/>
    </row>
    <row r="112" spans="1:3" ht="12">
      <c r="A112" s="6" t="s">
        <v>106</v>
      </c>
      <c r="B112" s="19"/>
      <c r="C112" s="19"/>
    </row>
    <row r="113" spans="1:3" ht="12">
      <c r="A113" s="6" t="s">
        <v>37</v>
      </c>
      <c r="B113" s="19"/>
      <c r="C113" s="19"/>
    </row>
    <row r="114" spans="1:3" ht="12">
      <c r="A114" s="9" t="s">
        <v>107</v>
      </c>
      <c r="B114" s="19">
        <v>154301143129</v>
      </c>
      <c r="C114" s="19">
        <v>170351089622</v>
      </c>
    </row>
    <row r="115" spans="1:3" ht="12">
      <c r="A115" s="10" t="s">
        <v>108</v>
      </c>
      <c r="B115" s="19"/>
      <c r="C115" s="19"/>
    </row>
    <row r="116" spans="1:3" ht="12">
      <c r="A116" s="9" t="s">
        <v>109</v>
      </c>
      <c r="B116" s="19"/>
      <c r="C116" s="19"/>
    </row>
    <row r="117" spans="1:3" ht="12">
      <c r="A117" s="9" t="s">
        <v>110</v>
      </c>
      <c r="B117" s="19"/>
      <c r="C117" s="19"/>
    </row>
    <row r="118" spans="1:3" ht="12">
      <c r="A118" s="9" t="s">
        <v>111</v>
      </c>
      <c r="B118" s="19"/>
      <c r="C118" s="19"/>
    </row>
    <row r="119" spans="1:3" ht="12">
      <c r="A119" s="6" t="s">
        <v>112</v>
      </c>
      <c r="B119" s="19"/>
      <c r="C119" s="19"/>
    </row>
    <row r="120" spans="1:3" ht="12">
      <c r="A120" s="4" t="s">
        <v>38</v>
      </c>
      <c r="B120" s="18">
        <f>B121+B139</f>
        <v>-27409368289</v>
      </c>
      <c r="C120" s="18">
        <f>C121+C139</f>
        <v>-11547133021</v>
      </c>
    </row>
    <row r="121" spans="1:3" ht="12">
      <c r="A121" s="7" t="s">
        <v>39</v>
      </c>
      <c r="B121" s="18">
        <f>B122+B125+B126+B127+B128+B129+B130+B131+B132+B133+B134+B137+B138</f>
        <v>-27409368289</v>
      </c>
      <c r="C121" s="18">
        <f>C122+C125+C126+C127+C128+C129+C130+C131+C132+C133+C134+C137+C138</f>
        <v>-11547133021</v>
      </c>
    </row>
    <row r="122" spans="1:3" ht="12">
      <c r="A122" s="7" t="s">
        <v>40</v>
      </c>
      <c r="B122" s="18">
        <f>B123+B124</f>
        <v>125000000000</v>
      </c>
      <c r="C122" s="18">
        <f>C123+C124</f>
        <v>125000000000</v>
      </c>
    </row>
    <row r="123" spans="1:3" ht="12">
      <c r="A123" s="15" t="s">
        <v>114</v>
      </c>
      <c r="B123" s="19">
        <v>125000000000</v>
      </c>
      <c r="C123" s="19">
        <v>125000000000</v>
      </c>
    </row>
    <row r="124" spans="1:3" ht="12">
      <c r="A124" s="15" t="s">
        <v>113</v>
      </c>
      <c r="B124" s="19"/>
      <c r="C124" s="19"/>
    </row>
    <row r="125" spans="1:3" ht="12">
      <c r="A125" s="5" t="s">
        <v>41</v>
      </c>
      <c r="B125" s="19">
        <v>3212934000</v>
      </c>
      <c r="C125" s="19">
        <v>3212934000</v>
      </c>
    </row>
    <row r="126" spans="1:3" ht="12">
      <c r="A126" s="6" t="s">
        <v>115</v>
      </c>
      <c r="B126" s="19"/>
      <c r="C126" s="19"/>
    </row>
    <row r="127" spans="1:3" ht="12">
      <c r="A127" s="6" t="s">
        <v>116</v>
      </c>
      <c r="B127" s="19"/>
      <c r="C127" s="19"/>
    </row>
    <row r="128" spans="1:3" ht="12">
      <c r="A128" s="6" t="s">
        <v>117</v>
      </c>
      <c r="B128" s="19">
        <v>-3692240000</v>
      </c>
      <c r="C128" s="19">
        <v>-3692240000</v>
      </c>
    </row>
    <row r="129" spans="1:3" ht="12">
      <c r="A129" s="6" t="s">
        <v>118</v>
      </c>
      <c r="B129" s="19"/>
      <c r="C129" s="19"/>
    </row>
    <row r="130" spans="1:3" ht="12">
      <c r="A130" s="6" t="s">
        <v>119</v>
      </c>
      <c r="B130" s="19"/>
      <c r="C130" s="19"/>
    </row>
    <row r="131" spans="1:3" ht="12">
      <c r="A131" s="6" t="s">
        <v>120</v>
      </c>
      <c r="B131" s="19">
        <v>5328707922</v>
      </c>
      <c r="C131" s="19">
        <v>5328707922</v>
      </c>
    </row>
    <row r="132" spans="1:3" ht="12">
      <c r="A132" s="6" t="s">
        <v>42</v>
      </c>
      <c r="B132" s="19"/>
      <c r="C132" s="19"/>
    </row>
    <row r="133" spans="1:3" ht="12">
      <c r="A133" s="6" t="s">
        <v>121</v>
      </c>
      <c r="B133" s="19"/>
      <c r="C133" s="19"/>
    </row>
    <row r="134" spans="1:3" ht="12">
      <c r="A134" s="7" t="s">
        <v>122</v>
      </c>
      <c r="B134" s="18">
        <f>B135+B136</f>
        <v>-157258770211</v>
      </c>
      <c r="C134" s="18">
        <f>C135+C136</f>
        <v>-141396534943</v>
      </c>
    </row>
    <row r="135" spans="1:3" ht="12">
      <c r="A135" s="15" t="s">
        <v>123</v>
      </c>
      <c r="B135" s="19">
        <v>-141396534943</v>
      </c>
      <c r="C135" s="19">
        <v>-126895404638</v>
      </c>
    </row>
    <row r="136" spans="1:3" ht="12">
      <c r="A136" s="15" t="s">
        <v>124</v>
      </c>
      <c r="B136" s="19">
        <v>-15862235268</v>
      </c>
      <c r="C136" s="19">
        <v>-14501130305</v>
      </c>
    </row>
    <row r="137" spans="1:3" ht="12">
      <c r="A137" s="6" t="s">
        <v>125</v>
      </c>
      <c r="B137" s="19">
        <v>0</v>
      </c>
      <c r="C137" s="19">
        <v>0</v>
      </c>
    </row>
    <row r="138" spans="1:3" ht="12">
      <c r="A138" s="6" t="s">
        <v>126</v>
      </c>
      <c r="B138" s="19"/>
      <c r="C138" s="19"/>
    </row>
    <row r="139" spans="1:3" ht="12">
      <c r="A139" s="4" t="s">
        <v>137</v>
      </c>
      <c r="B139" s="19">
        <f>B140+B141+B142+B143+B146</f>
        <v>0</v>
      </c>
      <c r="C139" s="19"/>
    </row>
    <row r="140" spans="1:3" ht="12">
      <c r="A140" s="5" t="s">
        <v>138</v>
      </c>
      <c r="B140" s="19"/>
      <c r="C140" s="19"/>
    </row>
    <row r="141" spans="1:3" ht="12">
      <c r="A141" s="5" t="s">
        <v>139</v>
      </c>
      <c r="B141" s="19"/>
      <c r="C141" s="19"/>
    </row>
    <row r="142" spans="1:3" ht="12">
      <c r="A142" s="5" t="s">
        <v>140</v>
      </c>
      <c r="B142" s="19"/>
      <c r="C142" s="19"/>
    </row>
    <row r="143" spans="1:3" ht="12">
      <c r="A143" s="5" t="s">
        <v>141</v>
      </c>
      <c r="B143" s="19">
        <f>B144+B145</f>
        <v>0</v>
      </c>
      <c r="C143" s="19"/>
    </row>
    <row r="144" spans="1:3" ht="12">
      <c r="A144" s="5" t="s">
        <v>142</v>
      </c>
      <c r="B144" s="19"/>
      <c r="C144" s="19"/>
    </row>
    <row r="145" spans="1:3" ht="12">
      <c r="A145" s="5" t="s">
        <v>143</v>
      </c>
      <c r="B145" s="19"/>
      <c r="C145" s="19"/>
    </row>
    <row r="146" spans="1:3" ht="12">
      <c r="A146" s="5" t="s">
        <v>144</v>
      </c>
      <c r="B146" s="19"/>
      <c r="C146" s="19"/>
    </row>
    <row r="147" spans="1:3" ht="12">
      <c r="A147" s="2" t="s">
        <v>43</v>
      </c>
      <c r="B147" s="18">
        <f>B83+B120</f>
        <v>501352343745</v>
      </c>
      <c r="C147" s="18">
        <f>C83+C120</f>
        <v>518216646148</v>
      </c>
    </row>
    <row r="148" spans="1:3" ht="12">
      <c r="A148" s="2" t="s">
        <v>44</v>
      </c>
      <c r="B148" s="18" t="s">
        <v>0</v>
      </c>
      <c r="C148" s="18" t="s">
        <v>0</v>
      </c>
    </row>
    <row r="149" spans="1:3" ht="12">
      <c r="A149" s="3" t="s">
        <v>45</v>
      </c>
      <c r="B149" s="19">
        <v>0</v>
      </c>
      <c r="C149" s="19">
        <v>0</v>
      </c>
    </row>
    <row r="150" spans="1:3" ht="12">
      <c r="A150" s="3" t="s">
        <v>46</v>
      </c>
      <c r="B150" s="19">
        <v>0</v>
      </c>
      <c r="C150" s="19">
        <v>0</v>
      </c>
    </row>
    <row r="151" spans="1:3" ht="12">
      <c r="A151" s="9" t="s">
        <v>128</v>
      </c>
      <c r="B151" s="19">
        <v>0</v>
      </c>
      <c r="C151" s="19">
        <v>0</v>
      </c>
    </row>
    <row r="152" spans="1:3" ht="12">
      <c r="A152" s="9" t="s">
        <v>129</v>
      </c>
      <c r="B152" s="19">
        <v>0</v>
      </c>
      <c r="C152" s="19">
        <v>0</v>
      </c>
    </row>
    <row r="153" spans="1:3" ht="12">
      <c r="A153" s="9" t="s">
        <v>127</v>
      </c>
      <c r="B153" s="19">
        <v>0</v>
      </c>
      <c r="C153" s="19">
        <v>0</v>
      </c>
    </row>
  </sheetData>
  <sheetProtection/>
  <mergeCells count="4">
    <mergeCell ref="A5:C5"/>
    <mergeCell ref="A1:G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C34" sqref="C34"/>
    </sheetView>
  </sheetViews>
  <sheetFormatPr defaultColWidth="18.7109375" defaultRowHeight="12"/>
  <cols>
    <col min="1" max="1" width="54.8515625" style="0" customWidth="1"/>
    <col min="2" max="2" width="27.28125" style="0" customWidth="1"/>
    <col min="3" max="3" width="31.8515625" style="0" customWidth="1"/>
    <col min="4" max="4" width="34.140625" style="0" customWidth="1"/>
    <col min="5" max="5" width="31.7109375" style="0" customWidth="1"/>
  </cols>
  <sheetData>
    <row r="1" spans="1:7" ht="65.25" customHeight="1">
      <c r="A1" s="27" t="s">
        <v>177</v>
      </c>
      <c r="B1" s="27"/>
      <c r="C1" s="27"/>
      <c r="D1" s="27"/>
      <c r="E1" s="27"/>
      <c r="F1" s="27"/>
      <c r="G1" s="27"/>
    </row>
    <row r="2" spans="1:5" ht="15.75">
      <c r="A2" s="24"/>
      <c r="B2" s="24"/>
      <c r="C2" s="25"/>
      <c r="D2" s="25"/>
      <c r="E2" s="25"/>
    </row>
    <row r="3" spans="1:5" ht="15.75">
      <c r="A3" s="28" t="s">
        <v>174</v>
      </c>
      <c r="B3" s="28"/>
      <c r="C3" s="28"/>
      <c r="D3" s="28"/>
      <c r="E3" s="28"/>
    </row>
    <row r="4" spans="1:5" ht="15.75">
      <c r="A4" s="29" t="s">
        <v>175</v>
      </c>
      <c r="B4" s="29"/>
      <c r="C4" s="29"/>
      <c r="D4" s="29"/>
      <c r="E4" s="29"/>
    </row>
    <row r="5" spans="1:5" ht="19.5" customHeight="1">
      <c r="A5" s="26" t="s">
        <v>145</v>
      </c>
      <c r="B5" s="30"/>
      <c r="C5" s="30"/>
      <c r="D5" s="30"/>
      <c r="E5" s="30"/>
    </row>
    <row r="6" spans="2:5" ht="12">
      <c r="B6" s="22"/>
      <c r="C6" s="22"/>
      <c r="D6" s="22"/>
      <c r="E6" s="22"/>
    </row>
    <row r="7" spans="2:5" ht="12">
      <c r="B7" s="22"/>
      <c r="C7" s="22"/>
      <c r="D7" s="22"/>
      <c r="E7" s="22"/>
    </row>
    <row r="8" spans="1:5" ht="12">
      <c r="A8" s="1" t="s">
        <v>146</v>
      </c>
      <c r="B8" s="23" t="s">
        <v>147</v>
      </c>
      <c r="C8" s="23" t="s">
        <v>148</v>
      </c>
      <c r="D8" s="23" t="s">
        <v>149</v>
      </c>
      <c r="E8" s="23" t="s">
        <v>150</v>
      </c>
    </row>
    <row r="9" spans="1:5" ht="12">
      <c r="A9" s="3" t="s">
        <v>151</v>
      </c>
      <c r="B9" s="19">
        <v>54347461883</v>
      </c>
      <c r="C9" s="19">
        <v>51076519839</v>
      </c>
      <c r="D9" s="19">
        <v>180941999256</v>
      </c>
      <c r="E9" s="19">
        <v>170494946177</v>
      </c>
    </row>
    <row r="10" spans="1:5" ht="12">
      <c r="A10" s="3" t="s">
        <v>152</v>
      </c>
      <c r="B10" s="19">
        <v>620926636</v>
      </c>
      <c r="C10" s="19">
        <v>9714545</v>
      </c>
      <c r="D10" s="19">
        <v>2246888658</v>
      </c>
      <c r="E10" s="19">
        <v>33681272</v>
      </c>
    </row>
    <row r="11" spans="1:5" ht="12">
      <c r="A11" s="2" t="s">
        <v>153</v>
      </c>
      <c r="B11" s="18">
        <f>B9-B10</f>
        <v>53726535247</v>
      </c>
      <c r="C11" s="18">
        <f>C9-C10</f>
        <v>51066805294</v>
      </c>
      <c r="D11" s="18">
        <f>D9-D10</f>
        <v>178695110598</v>
      </c>
      <c r="E11" s="18">
        <f>E9-E10</f>
        <v>170461264905</v>
      </c>
    </row>
    <row r="12" spans="1:5" ht="12">
      <c r="A12" s="3" t="s">
        <v>154</v>
      </c>
      <c r="B12" s="19">
        <v>50100196772</v>
      </c>
      <c r="C12" s="19">
        <v>49053844536</v>
      </c>
      <c r="D12" s="19">
        <v>159844475024</v>
      </c>
      <c r="E12" s="19">
        <v>154515837067</v>
      </c>
    </row>
    <row r="13" spans="1:5" ht="12">
      <c r="A13" s="2" t="s">
        <v>155</v>
      </c>
      <c r="B13" s="18">
        <f>B11-B12</f>
        <v>3626338475</v>
      </c>
      <c r="C13" s="18">
        <f>C11-C12</f>
        <v>2012960758</v>
      </c>
      <c r="D13" s="18">
        <f>D11-D12</f>
        <v>18850635574</v>
      </c>
      <c r="E13" s="18">
        <f>E11-E12</f>
        <v>15945427838</v>
      </c>
    </row>
    <row r="14" spans="1:5" ht="12">
      <c r="A14" s="3" t="s">
        <v>156</v>
      </c>
      <c r="B14" s="19">
        <v>194444</v>
      </c>
      <c r="C14" s="19">
        <v>692412</v>
      </c>
      <c r="D14" s="19">
        <v>1320406</v>
      </c>
      <c r="E14" s="19">
        <v>12741636</v>
      </c>
    </row>
    <row r="15" spans="1:5" ht="12">
      <c r="A15" s="3" t="s">
        <v>157</v>
      </c>
      <c r="B15" s="19">
        <v>6714228702</v>
      </c>
      <c r="C15" s="19">
        <v>6256544273</v>
      </c>
      <c r="D15" s="19">
        <v>20131401519</v>
      </c>
      <c r="E15" s="19">
        <v>18440766912</v>
      </c>
    </row>
    <row r="16" spans="1:5" ht="12">
      <c r="A16" s="3" t="s">
        <v>158</v>
      </c>
      <c r="B16" s="19">
        <v>6714228702</v>
      </c>
      <c r="C16" s="19">
        <v>6256544273</v>
      </c>
      <c r="D16" s="19">
        <v>19561326749</v>
      </c>
      <c r="E16" s="19">
        <v>17536180726</v>
      </c>
    </row>
    <row r="17" spans="1:5" ht="12">
      <c r="A17" s="3" t="s">
        <v>159</v>
      </c>
      <c r="B17" s="19"/>
      <c r="C17" s="19"/>
      <c r="D17" s="19"/>
      <c r="E17" s="19"/>
    </row>
    <row r="18" spans="1:5" ht="12">
      <c r="A18" s="3" t="s">
        <v>160</v>
      </c>
      <c r="B18" s="19">
        <v>1254456459</v>
      </c>
      <c r="C18" s="19">
        <v>828900749</v>
      </c>
      <c r="D18" s="19">
        <v>6156506399</v>
      </c>
      <c r="E18" s="19">
        <v>2638512865</v>
      </c>
    </row>
    <row r="19" spans="1:5" ht="12">
      <c r="A19" s="3" t="s">
        <v>161</v>
      </c>
      <c r="B19" s="19">
        <v>3246347825</v>
      </c>
      <c r="C19" s="19">
        <v>2512714234</v>
      </c>
      <c r="D19" s="19">
        <v>9420353191</v>
      </c>
      <c r="E19" s="19">
        <v>8819115784</v>
      </c>
    </row>
    <row r="20" spans="1:5" ht="12">
      <c r="A20" s="2" t="s">
        <v>162</v>
      </c>
      <c r="B20" s="18">
        <f>B13+B14-B15+B17-B18-B19</f>
        <v>-7588500067</v>
      </c>
      <c r="C20" s="18">
        <f>C13+C14-C15+C17-C18-C19</f>
        <v>-7584506086</v>
      </c>
      <c r="D20" s="18">
        <f>D13+D14-D15+D17-D18-D19</f>
        <v>-16856305129</v>
      </c>
      <c r="E20" s="18">
        <f>E13+E14-E15+E17-E18-E19</f>
        <v>-13940226087</v>
      </c>
    </row>
    <row r="21" spans="1:5" ht="12">
      <c r="A21" s="3" t="s">
        <v>163</v>
      </c>
      <c r="B21" s="19">
        <v>33025800</v>
      </c>
      <c r="C21" s="19"/>
      <c r="D21" s="19">
        <v>1171621661</v>
      </c>
      <c r="E21" s="19">
        <v>35070525</v>
      </c>
    </row>
    <row r="22" spans="1:5" ht="12">
      <c r="A22" s="3" t="s">
        <v>164</v>
      </c>
      <c r="B22" s="19">
        <v>154051800</v>
      </c>
      <c r="C22" s="19">
        <v>3500000</v>
      </c>
      <c r="D22" s="19">
        <v>177551800</v>
      </c>
      <c r="E22" s="19">
        <v>3500000</v>
      </c>
    </row>
    <row r="23" spans="1:5" ht="12">
      <c r="A23" s="2" t="s">
        <v>165</v>
      </c>
      <c r="B23" s="18">
        <f>B21-B22</f>
        <v>-121026000</v>
      </c>
      <c r="C23" s="18">
        <v>-3500000</v>
      </c>
      <c r="D23" s="18">
        <f>D21-D22</f>
        <v>994069861</v>
      </c>
      <c r="E23" s="18">
        <f>E21-E22</f>
        <v>31570525</v>
      </c>
    </row>
    <row r="24" spans="1:5" ht="12">
      <c r="A24" s="2" t="s">
        <v>166</v>
      </c>
      <c r="B24" s="18">
        <f>B20+B23</f>
        <v>-7709526067</v>
      </c>
      <c r="C24" s="18">
        <f>C20+C23</f>
        <v>-7588006086</v>
      </c>
      <c r="D24" s="18">
        <f>D20+D23</f>
        <v>-15862235268</v>
      </c>
      <c r="E24" s="18">
        <f>E20+E23</f>
        <v>-13908655562</v>
      </c>
    </row>
    <row r="25" spans="1:5" ht="12">
      <c r="A25" s="3" t="s">
        <v>167</v>
      </c>
      <c r="B25" s="19"/>
      <c r="C25" s="19"/>
      <c r="D25" s="19"/>
      <c r="E25" s="19"/>
    </row>
    <row r="26" spans="1:5" ht="12">
      <c r="A26" s="3" t="s">
        <v>168</v>
      </c>
      <c r="B26" s="19"/>
      <c r="C26" s="19"/>
      <c r="D26" s="19"/>
      <c r="E26" s="19"/>
    </row>
    <row r="27" spans="1:5" ht="12">
      <c r="A27" s="2" t="s">
        <v>169</v>
      </c>
      <c r="B27" s="18">
        <f>B24-B25-B26</f>
        <v>-7709526067</v>
      </c>
      <c r="C27" s="18">
        <f>C24-C25-C26</f>
        <v>-7588006086</v>
      </c>
      <c r="D27" s="18">
        <f>D24-D25-D26</f>
        <v>-15862235268</v>
      </c>
      <c r="E27" s="18">
        <f>E24-E25-E26</f>
        <v>-13908655562</v>
      </c>
    </row>
    <row r="28" spans="1:5" ht="12">
      <c r="A28" s="3" t="s">
        <v>170</v>
      </c>
      <c r="B28" s="19"/>
      <c r="C28" s="19"/>
      <c r="D28" s="19"/>
      <c r="E28" s="19"/>
    </row>
    <row r="29" spans="1:5" ht="12">
      <c r="A29" s="3" t="s">
        <v>171</v>
      </c>
      <c r="B29" s="19"/>
      <c r="C29" s="19"/>
      <c r="D29" s="19"/>
      <c r="E29" s="19"/>
    </row>
    <row r="30" spans="1:5" ht="12" hidden="1">
      <c r="A30" s="3" t="s">
        <v>172</v>
      </c>
      <c r="B30" s="19">
        <v>-636</v>
      </c>
      <c r="C30" s="19" t="s">
        <v>176</v>
      </c>
      <c r="D30" s="19"/>
      <c r="E30" s="19"/>
    </row>
    <row r="31" spans="1:5" ht="12">
      <c r="A31" s="3" t="s">
        <v>173</v>
      </c>
      <c r="B31" s="19"/>
      <c r="C31" s="19"/>
      <c r="D31" s="19"/>
      <c r="E31" s="19"/>
    </row>
    <row r="32" spans="2:5" ht="12">
      <c r="B32" s="22"/>
      <c r="C32" s="22"/>
      <c r="D32" s="22"/>
      <c r="E32" s="22"/>
    </row>
    <row r="33" spans="2:5" ht="12">
      <c r="B33" s="22"/>
      <c r="C33" s="22"/>
      <c r="D33" s="22"/>
      <c r="E33" s="22"/>
    </row>
    <row r="34" spans="2:5" ht="12">
      <c r="B34" s="22"/>
      <c r="C34" s="22"/>
      <c r="D34" s="22"/>
      <c r="E34" s="22"/>
    </row>
    <row r="35" spans="2:5" ht="12">
      <c r="B35" s="22"/>
      <c r="C35" s="22"/>
      <c r="D35" s="22"/>
      <c r="E35" s="22"/>
    </row>
    <row r="36" spans="2:5" ht="12">
      <c r="B36" s="22"/>
      <c r="C36" s="22"/>
      <c r="D36" s="22"/>
      <c r="E36" s="22"/>
    </row>
  </sheetData>
  <sheetProtection/>
  <mergeCells count="4">
    <mergeCell ref="A5:E5"/>
    <mergeCell ref="A1:G1"/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2018-10-25T07:49:35Z</dcterms:modified>
  <cp:category/>
  <cp:version/>
  <cp:contentType/>
  <cp:contentStatus/>
</cp:coreProperties>
</file>